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'1'!$A$1:$J$38</definedName>
    <definedName name="_xlnm.Print_Area" localSheetId="1">'2'!$A$1:$K$30</definedName>
  </definedNames>
  <calcPr fullCalcOnLoad="1"/>
</workbook>
</file>

<file path=xl/sharedStrings.xml><?xml version="1.0" encoding="utf-8"?>
<sst xmlns="http://schemas.openxmlformats.org/spreadsheetml/2006/main" count="192" uniqueCount="140">
  <si>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</si>
  <si>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</si>
  <si>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</si>
  <si>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</si>
  <si>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</si>
  <si>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</si>
  <si>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</si>
  <si>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</si>
  <si>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</si>
  <si>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</si>
  <si>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</si>
  <si>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</si>
  <si>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</si>
  <si>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</si>
  <si>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</si>
  <si>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</si>
  <si>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</si>
  <si>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</si>
  <si>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</si>
  <si>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</si>
  <si>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</si>
  <si>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</si>
  <si>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</si>
  <si>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</si>
  <si>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</si>
  <si>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</si>
  <si>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</si>
  <si>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</si>
  <si>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</si>
  <si>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</si>
  <si>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</si>
  <si>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</si>
  <si>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</si>
  <si>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</si>
  <si>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</si>
  <si>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</si>
  <si>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</si>
  <si>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</si>
  <si>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</si>
  <si>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</si>
  <si>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</si>
  <si>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</si>
  <si>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</si>
  <si>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</si>
  <si>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</si>
  <si>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</si>
  <si>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</si>
  <si>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</si>
  <si>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</si>
  <si>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</si>
  <si>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</si>
  <si>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</si>
  <si>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</si>
  <si>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</si>
  <si>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</si>
  <si>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</si>
  <si>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</si>
  <si>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</si>
  <si>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</si>
  <si>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</si>
  <si>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</si>
  <si>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</si>
  <si>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UKUPNO (2.1+2.2)</t>
  </si>
  <si>
    <t>Red.
br.</t>
  </si>
  <si>
    <t>Ugovorena valuta i iznos</t>
  </si>
  <si>
    <t>ISTARSKA ŽUPANIJA</t>
  </si>
  <si>
    <t>Dršćevka 3 Pazin</t>
  </si>
  <si>
    <t>KN   3.200.000,00</t>
  </si>
  <si>
    <t>KN   4.000.000,00</t>
  </si>
  <si>
    <t>KN   1.800.000,00</t>
  </si>
  <si>
    <t>dugroročni zajam</t>
  </si>
  <si>
    <t>zajam</t>
  </si>
  <si>
    <t>Mirijana Berkarić</t>
  </si>
  <si>
    <t>052/352-133</t>
  </si>
  <si>
    <t>Valter Flego</t>
  </si>
  <si>
    <t xml:space="preserve"> </t>
  </si>
  <si>
    <t>Eur 10.378.368</t>
  </si>
  <si>
    <t>27.12.2016.</t>
  </si>
  <si>
    <t xml:space="preserve">                                UKUPNNO   </t>
  </si>
  <si>
    <t>31.01.2017.</t>
  </si>
  <si>
    <t>31.1.2020.</t>
  </si>
  <si>
    <t>31.01.2020.</t>
  </si>
  <si>
    <t xml:space="preserve"> KN 22.000.000,0</t>
  </si>
  <si>
    <t>Razina 23</t>
  </si>
  <si>
    <t>Istarska županija - Privredna banka Zagreb</t>
  </si>
  <si>
    <t>Istarska županija - IDA d.o.o. Pula</t>
  </si>
  <si>
    <t>Istarska županija - Plinara d.o.o. Pula</t>
  </si>
  <si>
    <t>Istarska županija - OTP BANKA</t>
  </si>
  <si>
    <t>Istarska županija - Zajm.neprof.org.i građanima</t>
  </si>
  <si>
    <t>Istarska županija - Zajmovi obrtnicima</t>
  </si>
  <si>
    <t>OŠ M.Balote Buje - Mira Blaško</t>
  </si>
  <si>
    <t>OŠ M.Balote Buje - Zorko Tripčić</t>
  </si>
  <si>
    <t>OŠ M.Balote Buje - Gigliola Sparagna</t>
  </si>
  <si>
    <t>OŠ M.Balote Buje - Anita Medica</t>
  </si>
  <si>
    <t>Istarska županija - Min.polj.i šumarstva</t>
  </si>
  <si>
    <t>Istarska županija - Min.financija IPA</t>
  </si>
  <si>
    <t xml:space="preserve">Istarska županija - Zagrebačka banka </t>
  </si>
  <si>
    <t>Istarska županija - Ministarstvo poljop.i šumarstva 2001</t>
  </si>
  <si>
    <t>Istarska županija - Ministarstvo poljop.i šumarstva 2003</t>
  </si>
  <si>
    <t xml:space="preserve">Istarska županija - Ministarstvo financija </t>
  </si>
  <si>
    <t>Istarska županija - Zagrebačka banka</t>
  </si>
  <si>
    <t xml:space="preserve">Osobno vozilo za osposobljavanje polaznika autoškole </t>
  </si>
  <si>
    <t>Glazbena škola Ivana Matetića Ronjgova Pula - OTP banka</t>
  </si>
  <si>
    <t>13.09.2016.</t>
  </si>
  <si>
    <t>13.09.2017.</t>
  </si>
  <si>
    <t>11.04.2006.</t>
  </si>
  <si>
    <t>01.07.2018.</t>
  </si>
  <si>
    <t>Opća bolnica Pula - OTP banka</t>
  </si>
  <si>
    <t>15.05.2013.</t>
  </si>
  <si>
    <t>01.07.2023.</t>
  </si>
  <si>
    <t xml:space="preserve">Bolnica Martin Horvat Rovinj - Zagrebačka banka d.d. Zagreb </t>
  </si>
  <si>
    <t xml:space="preserve">Istarski domovi zdravlja - Istarska kreditna banka d.d. Umag </t>
  </si>
  <si>
    <t>29.11.2017.</t>
  </si>
  <si>
    <t>Istarski domovi zdravlja - Erste Steiermarkische bank S-leasing d.o.o.</t>
  </si>
  <si>
    <t>KN 15.000.000,00</t>
  </si>
  <si>
    <t>EUR 34.388,37</t>
  </si>
  <si>
    <t>KN 71.000.000,00</t>
  </si>
  <si>
    <t>KN 300.000.000,00</t>
  </si>
  <si>
    <t xml:space="preserve">Natura Histrica - Unicredit leasing </t>
  </si>
  <si>
    <t>Opća bolnica Pula - Ereste Steiermarkische bank</t>
  </si>
  <si>
    <t xml:space="preserve">Politehnika visoka tehnička škola Pula - Eletroimpex d.o.o. </t>
  </si>
  <si>
    <t>KN 160.000,00</t>
  </si>
  <si>
    <t xml:space="preserve">Politehnika visoka tehnička škola Pula - Hypo Banka d.d. </t>
  </si>
  <si>
    <t xml:space="preserve">Politehnika visoka tehnička škola Pula - Erste Steiermarkische bank d.o.o. </t>
  </si>
  <si>
    <t>EUR 337.542,17</t>
  </si>
  <si>
    <t>EUR 195.547,62</t>
  </si>
  <si>
    <t>16.12.2010.</t>
  </si>
  <si>
    <t>31.12.2020.</t>
  </si>
  <si>
    <t>11.12.2014.</t>
  </si>
  <si>
    <t>01.01.2022.</t>
  </si>
  <si>
    <t xml:space="preserve">SŠ E.Kumičić Rovinj - OTP banka d.d. </t>
  </si>
  <si>
    <t>11.04.2017.</t>
  </si>
  <si>
    <t>11.04.2018.</t>
  </si>
  <si>
    <t>31.05.2017.</t>
  </si>
  <si>
    <t>30.05.2018.</t>
  </si>
  <si>
    <t>20.07.2017.</t>
  </si>
  <si>
    <t>20.3.2018.</t>
  </si>
  <si>
    <t>22.02.2017.</t>
  </si>
  <si>
    <t>SŠ Buzet - UniCredit lizing  Croatia d.o.o. Zagreb</t>
  </si>
  <si>
    <t>26.02.2018.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</si>
</sst>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lightGray">
        <bgColor theme="0" tint="-0.04997999966144562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7" fillId="39" borderId="2" applyNumberFormat="0" applyAlignment="0" applyProtection="0"/>
    <xf numFmtId="0" fontId="25" fillId="40" borderId="3" applyNumberFormat="0" applyAlignment="0" applyProtection="0"/>
    <xf numFmtId="0" fontId="33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7" borderId="2" applyNumberFormat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4" fillId="48" borderId="7" applyNumberFormat="0" applyAlignment="0" applyProtection="0"/>
    <xf numFmtId="0" fontId="35" fillId="48" borderId="8" applyNumberFormat="0" applyAlignment="0" applyProtection="0"/>
    <xf numFmtId="0" fontId="24" fillId="0" borderId="9" applyNumberFormat="0" applyFill="0" applyAlignment="0" applyProtection="0"/>
    <xf numFmtId="0" fontId="36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41" fillId="51" borderId="0" applyNumberFormat="0" applyBorder="0" applyAlignment="0" applyProtection="0"/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0" borderId="0">
      <alignment/>
      <protection/>
    </xf>
    <xf numFmtId="0" fontId="16" fillId="39" borderId="14" applyNumberFormat="0" applyAlignment="0" applyProtection="0"/>
    <xf numFmtId="9" fontId="0" fillId="0" borderId="0" applyFont="0" applyFill="0" applyBorder="0" applyAlignment="0" applyProtection="0"/>
    <xf numFmtId="0" fontId="42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43" fillId="53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3" fillId="39" borderId="20" xfId="0" applyFont="1" applyFill="1" applyBorder="1" applyAlignment="1">
      <alignment horizontal="center"/>
    </xf>
    <xf numFmtId="0" fontId="13" fillId="55" borderId="20" xfId="0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" fillId="39" borderId="20" xfId="0" applyFont="1" applyFill="1" applyBorder="1" applyAlignment="1">
      <alignment horizontal="center" wrapText="1"/>
    </xf>
    <xf numFmtId="0" fontId="4" fillId="39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4" fontId="4" fillId="56" borderId="20" xfId="0" applyNumberFormat="1" applyFont="1" applyFill="1" applyBorder="1" applyAlignment="1">
      <alignment wrapText="1"/>
    </xf>
    <xf numFmtId="0" fontId="0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4" fontId="0" fillId="0" borderId="20" xfId="0" applyNumberFormat="1" applyFont="1" applyBorder="1" applyAlignment="1">
      <alignment wrapText="1"/>
    </xf>
    <xf numFmtId="0" fontId="0" fillId="57" borderId="20" xfId="0" applyFont="1" applyFill="1" applyBorder="1" applyAlignment="1">
      <alignment/>
    </xf>
    <xf numFmtId="4" fontId="48" fillId="0" borderId="20" xfId="0" applyNumberFormat="1" applyFont="1" applyBorder="1" applyAlignment="1">
      <alignment wrapText="1"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wrapText="1"/>
    </xf>
    <xf numFmtId="4" fontId="9" fillId="0" borderId="27" xfId="0" applyNumberFormat="1" applyFont="1" applyBorder="1" applyAlignment="1">
      <alignment wrapText="1"/>
    </xf>
    <xf numFmtId="4" fontId="0" fillId="57" borderId="2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" borderId="23" xfId="0" applyFont="1" applyFill="1" applyBorder="1" applyAlignment="1">
      <alignment/>
    </xf>
    <xf numFmtId="0" fontId="3" fillId="39" borderId="26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4" fontId="5" fillId="0" borderId="20" xfId="0" applyNumberFormat="1" applyFont="1" applyBorder="1" applyAlignment="1">
      <alignment wrapText="1"/>
    </xf>
    <xf numFmtId="4" fontId="5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 wrapText="1"/>
    </xf>
    <xf numFmtId="4" fontId="8" fillId="58" borderId="20" xfId="0" applyNumberFormat="1" applyFont="1" applyFill="1" applyBorder="1" applyAlignment="1" applyProtection="1">
      <alignment horizontal="right" shrinkToFit="1"/>
      <protection hidden="1"/>
    </xf>
    <xf numFmtId="0" fontId="5" fillId="0" borderId="20" xfId="0" applyFont="1" applyBorder="1" applyAlignment="1">
      <alignment wrapText="1"/>
    </xf>
    <xf numFmtId="4" fontId="5" fillId="0" borderId="0" xfId="0" applyNumberFormat="1" applyFont="1" applyAlignment="1">
      <alignment/>
    </xf>
    <xf numFmtId="0" fontId="5" fillId="57" borderId="20" xfId="0" applyFont="1" applyFill="1" applyBorder="1" applyAlignment="1">
      <alignment wrapText="1"/>
    </xf>
    <xf numFmtId="4" fontId="5" fillId="57" borderId="2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" fontId="3" fillId="0" borderId="20" xfId="0" applyNumberFormat="1" applyFont="1" applyBorder="1" applyAlignment="1">
      <alignment/>
    </xf>
    <xf numFmtId="4" fontId="3" fillId="39" borderId="20" xfId="0" applyNumberFormat="1" applyFont="1" applyFill="1" applyBorder="1" applyAlignment="1">
      <alignment horizontal="center" wrapText="1"/>
    </xf>
    <xf numFmtId="0" fontId="5" fillId="39" borderId="20" xfId="0" applyFont="1" applyFill="1" applyBorder="1" applyAlignment="1">
      <alignment wrapText="1"/>
    </xf>
    <xf numFmtId="0" fontId="10" fillId="0" borderId="0" xfId="0" applyFont="1" applyAlignment="1">
      <alignment/>
    </xf>
    <xf numFmtId="0" fontId="12" fillId="39" borderId="20" xfId="0" applyFont="1" applyFill="1" applyBorder="1" applyAlignment="1">
      <alignment horizontal="center" wrapText="1"/>
    </xf>
    <xf numFmtId="0" fontId="12" fillId="39" borderId="27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4" fontId="10" fillId="0" borderId="21" xfId="0" applyNumberFormat="1" applyFont="1" applyBorder="1" applyAlignment="1">
      <alignment wrapText="1"/>
    </xf>
    <xf numFmtId="49" fontId="10" fillId="0" borderId="23" xfId="0" applyNumberFormat="1" applyFont="1" applyBorder="1" applyAlignment="1">
      <alignment horizontal="center" wrapText="1"/>
    </xf>
    <xf numFmtId="0" fontId="10" fillId="0" borderId="23" xfId="0" applyFont="1" applyBorder="1" applyAlignment="1">
      <alignment wrapText="1"/>
    </xf>
    <xf numFmtId="4" fontId="12" fillId="56" borderId="2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1" borderId="23" xfId="0" applyFont="1" applyFill="1" applyBorder="1" applyAlignment="1">
      <alignment/>
    </xf>
    <xf numFmtId="0" fontId="5" fillId="0" borderId="27" xfId="87" applyFont="1" applyBorder="1" applyAlignment="1">
      <alignment wrapText="1"/>
      <protection/>
    </xf>
    <xf numFmtId="3" fontId="5" fillId="0" borderId="20" xfId="0" applyNumberFormat="1" applyFont="1" applyBorder="1" applyAlignment="1">
      <alignment wrapText="1"/>
    </xf>
    <xf numFmtId="4" fontId="5" fillId="57" borderId="20" xfId="0" applyNumberFormat="1" applyFont="1" applyFill="1" applyBorder="1" applyAlignment="1">
      <alignment horizontal="right" wrapText="1"/>
    </xf>
    <xf numFmtId="4" fontId="5" fillId="0" borderId="20" xfId="0" applyNumberFormat="1" applyFont="1" applyBorder="1" applyAlignment="1">
      <alignment horizontal="right" wrapText="1"/>
    </xf>
    <xf numFmtId="4" fontId="5" fillId="0" borderId="27" xfId="87" applyNumberFormat="1" applyFont="1" applyBorder="1" applyAlignment="1">
      <alignment wrapText="1"/>
      <protection/>
    </xf>
    <xf numFmtId="4" fontId="5" fillId="0" borderId="21" xfId="87" applyNumberFormat="1" applyFont="1" applyBorder="1" applyAlignment="1">
      <alignment wrapText="1"/>
      <protection/>
    </xf>
    <xf numFmtId="0" fontId="5" fillId="0" borderId="21" xfId="87" applyFont="1" applyBorder="1" applyAlignment="1">
      <alignment wrapText="1"/>
      <protection/>
    </xf>
    <xf numFmtId="0" fontId="5" fillId="0" borderId="20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 wrapText="1"/>
    </xf>
    <xf numFmtId="14" fontId="5" fillId="0" borderId="21" xfId="0" applyNumberFormat="1" applyFont="1" applyBorder="1" applyAlignment="1">
      <alignment horizontal="center"/>
    </xf>
    <xf numFmtId="14" fontId="5" fillId="0" borderId="21" xfId="87" applyNumberFormat="1" applyFont="1" applyBorder="1" applyAlignment="1">
      <alignment horizontal="center" wrapText="1"/>
      <protection/>
    </xf>
    <xf numFmtId="14" fontId="5" fillId="0" borderId="21" xfId="87" applyNumberFormat="1" applyFont="1" applyBorder="1" applyAlignment="1">
      <alignment horizontal="center"/>
      <protection/>
    </xf>
    <xf numFmtId="14" fontId="5" fillId="0" borderId="27" xfId="87" applyNumberFormat="1" applyFont="1" applyBorder="1" applyAlignment="1">
      <alignment horizontal="center" wrapText="1"/>
      <protection/>
    </xf>
    <xf numFmtId="14" fontId="5" fillId="0" borderId="27" xfId="87" applyNumberFormat="1" applyFont="1" applyBorder="1" applyAlignment="1">
      <alignment horizontal="center"/>
      <protection/>
    </xf>
    <xf numFmtId="14" fontId="5" fillId="0" borderId="20" xfId="0" applyNumberFormat="1" applyFont="1" applyBorder="1" applyAlignment="1">
      <alignment horizontal="center" wrapText="1"/>
    </xf>
    <xf numFmtId="4" fontId="9" fillId="59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wrapText="1"/>
    </xf>
    <xf numFmtId="0" fontId="5" fillId="1" borderId="28" xfId="0" applyFont="1" applyFill="1" applyBorder="1" applyAlignment="1">
      <alignment horizontal="center"/>
    </xf>
    <xf numFmtId="0" fontId="5" fillId="1" borderId="19" xfId="0" applyFont="1" applyFill="1" applyBorder="1" applyAlignment="1">
      <alignment horizontal="center"/>
    </xf>
    <xf numFmtId="0" fontId="5" fillId="1" borderId="29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" fontId="5" fillId="39" borderId="20" xfId="0" applyNumberFormat="1" applyFont="1" applyFill="1" applyBorder="1" applyAlignment="1">
      <alignment horizontal="center" wrapText="1"/>
    </xf>
    <xf numFmtId="0" fontId="5" fillId="39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5" fillId="57" borderId="20" xfId="0" applyFont="1" applyFill="1" applyBorder="1" applyAlignment="1">
      <alignment horizont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60" borderId="24" xfId="0" applyFont="1" applyFill="1" applyBorder="1" applyAlignment="1">
      <alignment horizontal="right" wrapText="1"/>
    </xf>
    <xf numFmtId="0" fontId="4" fillId="60" borderId="25" xfId="0" applyFont="1" applyFill="1" applyBorder="1" applyAlignment="1">
      <alignment horizontal="right" wrapText="1"/>
    </xf>
    <xf numFmtId="0" fontId="4" fillId="60" borderId="26" xfId="0" applyFont="1" applyFill="1" applyBorder="1" applyAlignment="1">
      <alignment horizontal="right" wrapText="1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10" fillId="1" borderId="28" xfId="0" applyFont="1" applyFill="1" applyBorder="1" applyAlignment="1">
      <alignment horizontal="center"/>
    </xf>
    <xf numFmtId="0" fontId="10" fillId="1" borderId="29" xfId="0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39" borderId="31" xfId="0" applyFont="1" applyFill="1" applyBorder="1" applyAlignment="1">
      <alignment horizontal="center" wrapText="1"/>
    </xf>
    <xf numFmtId="0" fontId="12" fillId="39" borderId="32" xfId="0" applyFont="1" applyFill="1" applyBorder="1" applyAlignment="1">
      <alignment horizontal="center" wrapText="1"/>
    </xf>
    <xf numFmtId="0" fontId="13" fillId="55" borderId="24" xfId="0" applyFont="1" applyFill="1" applyBorder="1" applyAlignment="1">
      <alignment horizontal="center" wrapText="1"/>
    </xf>
    <xf numFmtId="0" fontId="13" fillId="55" borderId="26" xfId="0" applyFont="1" applyFill="1" applyBorder="1" applyAlignment="1">
      <alignment horizont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GFI-POD ver. 1.0.5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40" sqref="A40:IV51"/>
    </sheetView>
  </sheetViews>
  <sheetFormatPr defaultColWidth="9.140625" defaultRowHeight="12.75"/>
  <cols>
    <col min="1" max="1" width="5.421875" style="26" customWidth="1"/>
    <col min="2" max="2" width="15.421875" style="26" customWidth="1"/>
    <col min="3" max="3" width="42.8515625" style="26" customWidth="1"/>
    <col min="4" max="8" width="16.7109375" style="26" customWidth="1"/>
    <col min="9" max="9" width="16.421875" style="26" customWidth="1"/>
    <col min="10" max="10" width="16.7109375" style="26" customWidth="1"/>
    <col min="11" max="11" width="9.140625" style="26" customWidth="1"/>
    <col min="12" max="13" width="16.00390625" style="26" bestFit="1" customWidth="1"/>
    <col min="14" max="16384" width="9.140625" style="26" customWidth="1"/>
  </cols>
  <sheetData>
    <row r="1" spans="2:10" ht="15">
      <c r="B1" s="27"/>
      <c r="C1" s="27"/>
      <c r="D1" s="27"/>
      <c r="F1" s="27"/>
      <c r="G1" s="27"/>
      <c r="H1" s="27"/>
      <c r="J1" s="1"/>
    </row>
    <row r="2" spans="2:10" ht="15">
      <c r="B2" s="76" t="s">
        <v>65</v>
      </c>
      <c r="C2" s="77"/>
      <c r="D2" s="78"/>
      <c r="F2" s="28">
        <v>90017522601</v>
      </c>
      <c r="G2" s="28">
        <v>36389</v>
      </c>
      <c r="H2" s="28" t="s">
        <v>66</v>
      </c>
      <c r="J2" s="1"/>
    </row>
    <row r="3" spans="2:8" ht="15">
      <c r="B3" s="26" t="s">
        <v>23</v>
      </c>
      <c r="F3" s="2" t="s">
        <v>24</v>
      </c>
      <c r="G3" s="2" t="s">
        <v>25</v>
      </c>
      <c r="H3" s="2" t="s">
        <v>26</v>
      </c>
    </row>
    <row r="4" spans="2:8" ht="15">
      <c r="B4" s="26" t="s">
        <v>83</v>
      </c>
      <c r="F4" s="2"/>
      <c r="G4" s="2"/>
      <c r="H4" s="2"/>
    </row>
    <row r="5" spans="6:8" ht="15">
      <c r="F5" s="2"/>
      <c r="G5" s="2"/>
      <c r="H5" s="2"/>
    </row>
    <row r="6" spans="2:10" ht="15.75">
      <c r="B6" s="80" t="s">
        <v>45</v>
      </c>
      <c r="C6" s="80"/>
      <c r="D6" s="80"/>
      <c r="E6" s="80"/>
      <c r="F6" s="80"/>
      <c r="G6" s="80"/>
      <c r="H6" s="80"/>
      <c r="I6" s="80"/>
      <c r="J6" s="80"/>
    </row>
    <row r="7" spans="2:10" ht="15">
      <c r="B7" s="3"/>
      <c r="C7" s="3"/>
      <c r="D7" s="3"/>
      <c r="E7" s="3"/>
      <c r="F7" s="3"/>
      <c r="G7" s="3"/>
      <c r="H7" s="3"/>
      <c r="I7" s="3"/>
      <c r="J7" s="3"/>
    </row>
    <row r="8" spans="1:10" ht="43.5">
      <c r="A8" s="9" t="s">
        <v>63</v>
      </c>
      <c r="B8" s="29" t="s">
        <v>8</v>
      </c>
      <c r="C8" s="9" t="s">
        <v>0</v>
      </c>
      <c r="D8" s="9" t="s">
        <v>4</v>
      </c>
      <c r="E8" s="9" t="s">
        <v>1</v>
      </c>
      <c r="F8" s="9" t="s">
        <v>2</v>
      </c>
      <c r="G8" s="9" t="s">
        <v>7</v>
      </c>
      <c r="H8" s="9" t="s">
        <v>5</v>
      </c>
      <c r="I8" s="9" t="s">
        <v>3</v>
      </c>
      <c r="J8" s="9" t="s">
        <v>6</v>
      </c>
    </row>
    <row r="9" spans="1:10" ht="15">
      <c r="A9" s="84">
        <v>1</v>
      </c>
      <c r="B9" s="79" t="s">
        <v>34</v>
      </c>
      <c r="C9" s="31" t="s">
        <v>84</v>
      </c>
      <c r="D9" s="31">
        <v>0</v>
      </c>
      <c r="E9" s="31">
        <v>15000000</v>
      </c>
      <c r="F9" s="31">
        <v>15000000</v>
      </c>
      <c r="G9" s="31">
        <f aca="true" t="shared" si="0" ref="G9:G15">D9-E9+F9+H9</f>
        <v>0</v>
      </c>
      <c r="H9" s="31"/>
      <c r="I9" s="31"/>
      <c r="J9" s="32"/>
    </row>
    <row r="10" spans="1:10" ht="30">
      <c r="A10" s="84"/>
      <c r="B10" s="79"/>
      <c r="C10" s="31" t="s">
        <v>110</v>
      </c>
      <c r="D10" s="64">
        <v>6000000</v>
      </c>
      <c r="E10" s="64">
        <v>16300000</v>
      </c>
      <c r="F10" s="64">
        <v>10300000</v>
      </c>
      <c r="G10" s="31">
        <f t="shared" si="0"/>
        <v>0</v>
      </c>
      <c r="H10" s="65">
        <v>0</v>
      </c>
      <c r="I10" s="69">
        <v>42736</v>
      </c>
      <c r="J10" s="70">
        <v>43098</v>
      </c>
    </row>
    <row r="11" spans="1:10" ht="30">
      <c r="A11" s="84"/>
      <c r="B11" s="79"/>
      <c r="C11" s="31" t="s">
        <v>111</v>
      </c>
      <c r="D11" s="63">
        <v>4500000</v>
      </c>
      <c r="E11" s="63"/>
      <c r="F11" s="63">
        <v>1500000</v>
      </c>
      <c r="G11" s="31">
        <f t="shared" si="0"/>
        <v>6000000</v>
      </c>
      <c r="H11" s="59"/>
      <c r="I11" s="71"/>
      <c r="J11" s="72" t="s">
        <v>112</v>
      </c>
    </row>
    <row r="12" spans="1:10" ht="15">
      <c r="A12" s="84"/>
      <c r="B12" s="79"/>
      <c r="C12" s="31" t="s">
        <v>130</v>
      </c>
      <c r="D12" s="63">
        <v>150000</v>
      </c>
      <c r="E12" s="63">
        <v>150000</v>
      </c>
      <c r="F12" s="63">
        <v>151731.79</v>
      </c>
      <c r="G12" s="31">
        <f t="shared" si="0"/>
        <v>151731.79</v>
      </c>
      <c r="H12" s="59"/>
      <c r="I12" s="71" t="s">
        <v>131</v>
      </c>
      <c r="J12" s="72" t="s">
        <v>132</v>
      </c>
    </row>
    <row r="13" spans="1:10" ht="15">
      <c r="A13" s="84"/>
      <c r="B13" s="79"/>
      <c r="C13" s="31" t="s">
        <v>130</v>
      </c>
      <c r="D13" s="63">
        <v>316478.24</v>
      </c>
      <c r="E13" s="63">
        <v>316478.24</v>
      </c>
      <c r="F13" s="63">
        <v>320259.49</v>
      </c>
      <c r="G13" s="31">
        <f t="shared" si="0"/>
        <v>320259.49</v>
      </c>
      <c r="H13" s="59"/>
      <c r="I13" s="71" t="s">
        <v>133</v>
      </c>
      <c r="J13" s="72" t="s">
        <v>134</v>
      </c>
    </row>
    <row r="14" spans="1:10" ht="15">
      <c r="A14" s="84"/>
      <c r="B14" s="79"/>
      <c r="C14" s="31" t="s">
        <v>130</v>
      </c>
      <c r="D14" s="63">
        <v>250000</v>
      </c>
      <c r="E14" s="63">
        <v>250000</v>
      </c>
      <c r="F14" s="63">
        <v>251793.76</v>
      </c>
      <c r="G14" s="31">
        <f t="shared" si="0"/>
        <v>251793.76</v>
      </c>
      <c r="H14" s="59"/>
      <c r="I14" s="71" t="s">
        <v>135</v>
      </c>
      <c r="J14" s="72" t="s">
        <v>136</v>
      </c>
    </row>
    <row r="15" spans="1:10" ht="15">
      <c r="A15" s="84"/>
      <c r="B15" s="79"/>
      <c r="C15" s="31" t="s">
        <v>130</v>
      </c>
      <c r="D15" s="63">
        <v>200000</v>
      </c>
      <c r="E15" s="63">
        <v>200000</v>
      </c>
      <c r="F15" s="63"/>
      <c r="G15" s="31">
        <f t="shared" si="0"/>
        <v>0</v>
      </c>
      <c r="H15" s="59"/>
      <c r="I15" s="71" t="s">
        <v>137</v>
      </c>
      <c r="J15" s="72"/>
    </row>
    <row r="16" spans="1:10" ht="15">
      <c r="A16" s="84"/>
      <c r="B16" s="79"/>
      <c r="C16" s="33" t="s">
        <v>56</v>
      </c>
      <c r="D16" s="34">
        <f>SUM(D9:D15)</f>
        <v>11416478.24</v>
      </c>
      <c r="E16" s="34">
        <f>SUM(E9:E15)</f>
        <v>32216478.24</v>
      </c>
      <c r="F16" s="34">
        <f>SUM(F9:F15)</f>
        <v>27523785.04</v>
      </c>
      <c r="G16" s="34">
        <f>SUM(G9:G15)</f>
        <v>6723785.04</v>
      </c>
      <c r="H16" s="81"/>
      <c r="I16" s="81"/>
      <c r="J16" s="81"/>
    </row>
    <row r="17" spans="1:13" ht="15">
      <c r="A17" s="84">
        <v>2</v>
      </c>
      <c r="B17" s="79" t="s">
        <v>35</v>
      </c>
      <c r="C17" s="35" t="s">
        <v>85</v>
      </c>
      <c r="D17" s="31">
        <v>5198605</v>
      </c>
      <c r="E17" s="31">
        <v>0</v>
      </c>
      <c r="F17" s="31">
        <v>0</v>
      </c>
      <c r="G17" s="31">
        <f aca="true" t="shared" si="1" ref="G17:G26">D17-E17+F17+H17</f>
        <v>5198605</v>
      </c>
      <c r="H17" s="35"/>
      <c r="I17" s="30"/>
      <c r="J17" s="30"/>
      <c r="L17" s="36"/>
      <c r="M17" s="36"/>
    </row>
    <row r="18" spans="1:10" ht="15">
      <c r="A18" s="84"/>
      <c r="B18" s="79"/>
      <c r="C18" s="35" t="s">
        <v>86</v>
      </c>
      <c r="D18" s="31">
        <v>1375000</v>
      </c>
      <c r="E18" s="31">
        <v>0</v>
      </c>
      <c r="F18" s="31">
        <v>0</v>
      </c>
      <c r="G18" s="31">
        <f t="shared" si="1"/>
        <v>1375000</v>
      </c>
      <c r="H18" s="35"/>
      <c r="I18" s="30"/>
      <c r="J18" s="30"/>
    </row>
    <row r="19" spans="1:10" ht="15">
      <c r="A19" s="84"/>
      <c r="B19" s="79"/>
      <c r="C19" s="35" t="s">
        <v>86</v>
      </c>
      <c r="D19" s="31">
        <v>1015616.79</v>
      </c>
      <c r="E19" s="31">
        <v>0</v>
      </c>
      <c r="F19" s="31">
        <v>0</v>
      </c>
      <c r="G19" s="31">
        <f t="shared" si="1"/>
        <v>1015616.79</v>
      </c>
      <c r="H19" s="35"/>
      <c r="I19" s="30"/>
      <c r="J19" s="30"/>
    </row>
    <row r="20" spans="1:10" ht="15">
      <c r="A20" s="84"/>
      <c r="B20" s="79"/>
      <c r="C20" s="35" t="s">
        <v>87</v>
      </c>
      <c r="D20" s="31">
        <v>1025228.85</v>
      </c>
      <c r="E20" s="31">
        <v>0</v>
      </c>
      <c r="F20" s="31">
        <v>0</v>
      </c>
      <c r="G20" s="31">
        <f t="shared" si="1"/>
        <v>1019241.2999999999</v>
      </c>
      <c r="H20" s="31">
        <v>-5987.55</v>
      </c>
      <c r="I20" s="30"/>
      <c r="J20" s="30"/>
    </row>
    <row r="21" spans="1:10" ht="15">
      <c r="A21" s="84"/>
      <c r="B21" s="79"/>
      <c r="C21" s="37" t="s">
        <v>88</v>
      </c>
      <c r="D21" s="31">
        <v>908315.75</v>
      </c>
      <c r="E21" s="31">
        <v>57398.34</v>
      </c>
      <c r="F21" s="31">
        <v>0</v>
      </c>
      <c r="G21" s="31">
        <f t="shared" si="1"/>
        <v>846845.8300000001</v>
      </c>
      <c r="H21" s="38">
        <v>-4071.58</v>
      </c>
      <c r="I21" s="30"/>
      <c r="J21" s="30"/>
    </row>
    <row r="22" spans="1:10" ht="15">
      <c r="A22" s="84"/>
      <c r="B22" s="79"/>
      <c r="C22" s="37" t="s">
        <v>89</v>
      </c>
      <c r="D22" s="31">
        <v>72684743.69</v>
      </c>
      <c r="E22" s="31">
        <v>9099859.29</v>
      </c>
      <c r="F22" s="31">
        <v>14459556.4</v>
      </c>
      <c r="G22" s="31">
        <f t="shared" si="1"/>
        <v>79149433.73</v>
      </c>
      <c r="H22" s="38">
        <v>1104992.93</v>
      </c>
      <c r="I22" s="30"/>
      <c r="J22" s="30"/>
    </row>
    <row r="23" spans="1:10" ht="15">
      <c r="A23" s="84"/>
      <c r="B23" s="79"/>
      <c r="C23" s="37" t="s">
        <v>90</v>
      </c>
      <c r="D23" s="31">
        <v>30000</v>
      </c>
      <c r="E23" s="31">
        <v>1992</v>
      </c>
      <c r="F23" s="31">
        <v>0</v>
      </c>
      <c r="G23" s="31">
        <f t="shared" si="1"/>
        <v>28008</v>
      </c>
      <c r="H23" s="38"/>
      <c r="I23" s="30"/>
      <c r="J23" s="30"/>
    </row>
    <row r="24" spans="1:10" ht="15">
      <c r="A24" s="84"/>
      <c r="B24" s="79"/>
      <c r="C24" s="37" t="s">
        <v>93</v>
      </c>
      <c r="D24" s="31">
        <v>26946</v>
      </c>
      <c r="E24" s="31">
        <v>1424</v>
      </c>
      <c r="F24" s="31">
        <v>0</v>
      </c>
      <c r="G24" s="31">
        <f t="shared" si="1"/>
        <v>25522</v>
      </c>
      <c r="H24" s="38"/>
      <c r="I24" s="30"/>
      <c r="J24" s="30"/>
    </row>
    <row r="25" spans="1:10" ht="15">
      <c r="A25" s="84"/>
      <c r="B25" s="79"/>
      <c r="C25" s="37" t="s">
        <v>91</v>
      </c>
      <c r="D25" s="31">
        <v>27500</v>
      </c>
      <c r="E25" s="31">
        <v>149</v>
      </c>
      <c r="F25" s="31">
        <v>0</v>
      </c>
      <c r="G25" s="31">
        <f t="shared" si="1"/>
        <v>27351</v>
      </c>
      <c r="H25" s="38"/>
      <c r="I25" s="30"/>
      <c r="J25" s="30"/>
    </row>
    <row r="26" spans="1:10" ht="15">
      <c r="A26" s="84"/>
      <c r="B26" s="79"/>
      <c r="C26" s="37" t="s">
        <v>92</v>
      </c>
      <c r="D26" s="31">
        <v>28500</v>
      </c>
      <c r="E26" s="31">
        <v>2769</v>
      </c>
      <c r="F26" s="31">
        <v>0</v>
      </c>
      <c r="G26" s="31">
        <f t="shared" si="1"/>
        <v>25731</v>
      </c>
      <c r="H26" s="38"/>
      <c r="I26" s="30"/>
      <c r="J26" s="30"/>
    </row>
    <row r="27" spans="1:10" ht="30">
      <c r="A27" s="84"/>
      <c r="B27" s="79"/>
      <c r="C27" s="37" t="s">
        <v>102</v>
      </c>
      <c r="D27" s="31">
        <v>100000</v>
      </c>
      <c r="E27" s="31">
        <v>100000</v>
      </c>
      <c r="F27" s="31">
        <v>0</v>
      </c>
      <c r="G27" s="31">
        <v>0</v>
      </c>
      <c r="H27" s="38">
        <v>0</v>
      </c>
      <c r="I27" s="30" t="s">
        <v>103</v>
      </c>
      <c r="J27" s="30" t="s">
        <v>104</v>
      </c>
    </row>
    <row r="28" spans="1:10" ht="15">
      <c r="A28" s="84"/>
      <c r="B28" s="79"/>
      <c r="C28" s="39" t="s">
        <v>56</v>
      </c>
      <c r="D28" s="34">
        <f>SUM(D17:D27)</f>
        <v>82420456.08</v>
      </c>
      <c r="E28" s="34">
        <f>SUM(E17:E27)</f>
        <v>9263591.629999999</v>
      </c>
      <c r="F28" s="34">
        <f>SUM(F17:F27)</f>
        <v>14459556.4</v>
      </c>
      <c r="G28" s="34">
        <f>SUM(G17:G27)</f>
        <v>88711354.65</v>
      </c>
      <c r="H28" s="81"/>
      <c r="I28" s="81"/>
      <c r="J28" s="81"/>
    </row>
    <row r="29" spans="1:10" ht="15">
      <c r="A29" s="85" t="s">
        <v>59</v>
      </c>
      <c r="B29" s="85"/>
      <c r="C29" s="85"/>
      <c r="D29" s="32">
        <f>SUM(D16,D28)</f>
        <v>93836934.32</v>
      </c>
      <c r="E29" s="32">
        <f>SUM(E16,E28)</f>
        <v>41480069.87</v>
      </c>
      <c r="F29" s="32">
        <f>SUM(F16,F28)</f>
        <v>41983341.44</v>
      </c>
      <c r="G29" s="32">
        <f>SUM(G16,G28)</f>
        <v>95435139.69000001</v>
      </c>
      <c r="H29" s="81"/>
      <c r="I29" s="81"/>
      <c r="J29" s="81"/>
    </row>
    <row r="30" spans="1:10" ht="15">
      <c r="A30" s="84" t="s">
        <v>75</v>
      </c>
      <c r="B30" s="79" t="s">
        <v>36</v>
      </c>
      <c r="C30" s="35"/>
      <c r="D30" s="35"/>
      <c r="E30" s="35"/>
      <c r="F30" s="35"/>
      <c r="G30" s="35"/>
      <c r="H30" s="35"/>
      <c r="I30" s="35"/>
      <c r="J30" s="35"/>
    </row>
    <row r="31" spans="1:10" ht="15">
      <c r="A31" s="84"/>
      <c r="B31" s="79"/>
      <c r="C31" s="35"/>
      <c r="D31" s="35"/>
      <c r="E31" s="35"/>
      <c r="F31" s="35"/>
      <c r="G31" s="35"/>
      <c r="H31" s="35"/>
      <c r="I31" s="35"/>
      <c r="J31" s="35"/>
    </row>
    <row r="32" spans="1:10" ht="15">
      <c r="A32" s="84"/>
      <c r="B32" s="79"/>
      <c r="C32" s="35"/>
      <c r="D32" s="35"/>
      <c r="E32" s="35"/>
      <c r="F32" s="35"/>
      <c r="G32" s="35"/>
      <c r="H32" s="35"/>
      <c r="I32" s="35"/>
      <c r="J32" s="35"/>
    </row>
    <row r="33" spans="1:10" ht="15">
      <c r="A33" s="84"/>
      <c r="B33" s="79"/>
      <c r="C33" s="39" t="s">
        <v>56</v>
      </c>
      <c r="D33" s="34">
        <v>0</v>
      </c>
      <c r="E33" s="34">
        <v>0</v>
      </c>
      <c r="F33" s="34">
        <v>0</v>
      </c>
      <c r="G33" s="34">
        <v>0</v>
      </c>
      <c r="H33" s="35"/>
      <c r="I33" s="35"/>
      <c r="J33" s="35"/>
    </row>
    <row r="34" spans="1:10" ht="15">
      <c r="A34" s="84">
        <v>4</v>
      </c>
      <c r="B34" s="79" t="s">
        <v>37</v>
      </c>
      <c r="C34" s="35"/>
      <c r="D34" s="35"/>
      <c r="E34" s="35"/>
      <c r="F34" s="35"/>
      <c r="G34" s="35"/>
      <c r="H34" s="35"/>
      <c r="I34" s="35"/>
      <c r="J34" s="35"/>
    </row>
    <row r="35" spans="1:10" ht="15">
      <c r="A35" s="84"/>
      <c r="B35" s="79"/>
      <c r="C35" s="35"/>
      <c r="D35" s="35"/>
      <c r="E35" s="35"/>
      <c r="F35" s="35"/>
      <c r="G35" s="35"/>
      <c r="H35" s="35"/>
      <c r="I35" s="35"/>
      <c r="J35" s="35"/>
    </row>
    <row r="36" spans="1:10" ht="15">
      <c r="A36" s="84"/>
      <c r="B36" s="79"/>
      <c r="C36" s="39" t="s">
        <v>56</v>
      </c>
      <c r="D36" s="34">
        <f>SUM(D34:D35)</f>
        <v>0</v>
      </c>
      <c r="E36" s="34">
        <f>SUM(E34:E35)</f>
        <v>0</v>
      </c>
      <c r="F36" s="34">
        <f>SUM(F34:F35)</f>
        <v>0</v>
      </c>
      <c r="G36" s="34">
        <f>SUM(G34:G35)</f>
        <v>0</v>
      </c>
      <c r="H36" s="82"/>
      <c r="I36" s="82"/>
      <c r="J36" s="82"/>
    </row>
    <row r="37" spans="1:10" ht="15">
      <c r="A37" s="83" t="s">
        <v>57</v>
      </c>
      <c r="B37" s="83"/>
      <c r="C37" s="83"/>
      <c r="D37" s="41">
        <v>0</v>
      </c>
      <c r="E37" s="41">
        <v>0</v>
      </c>
      <c r="F37" s="41">
        <v>0</v>
      </c>
      <c r="G37" s="41">
        <v>0</v>
      </c>
      <c r="H37" s="82"/>
      <c r="I37" s="82"/>
      <c r="J37" s="82"/>
    </row>
    <row r="38" spans="1:10" ht="15">
      <c r="A38" s="84" t="s">
        <v>58</v>
      </c>
      <c r="B38" s="84"/>
      <c r="C38" s="84"/>
      <c r="D38" s="34">
        <f>SUM(D16,D28,D33,D36)</f>
        <v>93836934.32</v>
      </c>
      <c r="E38" s="34">
        <f>SUM(E16,E28,E33,E36)</f>
        <v>41480069.87</v>
      </c>
      <c r="F38" s="34">
        <f>SUM(F16,F28,F33,F36)</f>
        <v>41983341.44</v>
      </c>
      <c r="G38" s="34">
        <f>SUM(G16,G28,G33,G36)</f>
        <v>95435139.69000001</v>
      </c>
      <c r="H38" s="82"/>
      <c r="I38" s="82"/>
      <c r="J38" s="82"/>
    </row>
  </sheetData>
  <sheetProtection/>
  <mergeCells count="16">
    <mergeCell ref="A38:C38"/>
    <mergeCell ref="A9:A16"/>
    <mergeCell ref="A17:A28"/>
    <mergeCell ref="A30:A33"/>
    <mergeCell ref="A34:A36"/>
    <mergeCell ref="A29:C29"/>
    <mergeCell ref="B2:D2"/>
    <mergeCell ref="B9:B16"/>
    <mergeCell ref="B6:J6"/>
    <mergeCell ref="B34:B36"/>
    <mergeCell ref="B17:B28"/>
    <mergeCell ref="B30:B33"/>
    <mergeCell ref="H16:J16"/>
    <mergeCell ref="H28:J29"/>
    <mergeCell ref="H36:J38"/>
    <mergeCell ref="A37:C37"/>
  </mergeCells>
  <conditionalFormatting sqref="D33:G33 D36:G36 D38:G38 D28:G28 D16:G16">
    <cfRule type="cellIs" priority="1" dxfId="0" operator="less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F17" sqref="F17"/>
    </sheetView>
  </sheetViews>
  <sheetFormatPr defaultColWidth="9.140625" defaultRowHeight="12.75"/>
  <cols>
    <col min="1" max="1" width="5.421875" style="26" customWidth="1"/>
    <col min="2" max="2" width="16.57421875" style="26" customWidth="1"/>
    <col min="3" max="3" width="42.8515625" style="26" customWidth="1"/>
    <col min="4" max="4" width="17.57421875" style="26" bestFit="1" customWidth="1"/>
    <col min="5" max="5" width="15.8515625" style="26" customWidth="1"/>
    <col min="6" max="6" width="15.57421875" style="26" customWidth="1"/>
    <col min="7" max="7" width="16.7109375" style="26" customWidth="1"/>
    <col min="8" max="8" width="15.28125" style="26" customWidth="1"/>
    <col min="9" max="9" width="16.57421875" style="26" customWidth="1"/>
    <col min="10" max="10" width="16.8515625" style="26" customWidth="1"/>
    <col min="11" max="11" width="16.28125" style="26" customWidth="1"/>
    <col min="12" max="16384" width="9.140625" style="26" customWidth="1"/>
  </cols>
  <sheetData>
    <row r="1" spans="2:11" ht="21" customHeight="1">
      <c r="B1" s="80" t="s">
        <v>38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21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3.25" customHeight="1">
      <c r="A3" s="9" t="s">
        <v>63</v>
      </c>
      <c r="B3" s="9" t="s">
        <v>9</v>
      </c>
      <c r="C3" s="9" t="s">
        <v>0</v>
      </c>
      <c r="D3" s="9" t="s">
        <v>64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</row>
    <row r="4" spans="1:11" ht="21" customHeight="1">
      <c r="A4" s="84"/>
      <c r="B4" s="86"/>
      <c r="C4" s="35" t="s">
        <v>84</v>
      </c>
      <c r="D4" s="62" t="s">
        <v>114</v>
      </c>
      <c r="E4" s="31">
        <v>15000000</v>
      </c>
      <c r="F4" s="31">
        <v>15000000</v>
      </c>
      <c r="G4" s="31">
        <v>0</v>
      </c>
      <c r="H4" s="31">
        <f>E4-F4+G4+I4</f>
        <v>0</v>
      </c>
      <c r="I4" s="35"/>
      <c r="J4" s="30" t="s">
        <v>77</v>
      </c>
      <c r="K4" s="66" t="s">
        <v>79</v>
      </c>
    </row>
    <row r="5" spans="1:11" ht="30">
      <c r="A5" s="84"/>
      <c r="B5" s="86"/>
      <c r="C5" s="35" t="s">
        <v>113</v>
      </c>
      <c r="D5" s="62" t="s">
        <v>115</v>
      </c>
      <c r="E5" s="31">
        <v>16114.8</v>
      </c>
      <c r="F5" s="31">
        <v>16114.8</v>
      </c>
      <c r="G5" s="31"/>
      <c r="H5" s="31">
        <f>E5-F5+G5+I5</f>
        <v>0</v>
      </c>
      <c r="I5" s="35"/>
      <c r="J5" s="30"/>
      <c r="K5" s="66"/>
    </row>
    <row r="6" spans="1:11" ht="30">
      <c r="A6" s="84"/>
      <c r="B6" s="86"/>
      <c r="C6" s="35" t="s">
        <v>120</v>
      </c>
      <c r="D6" s="62" t="s">
        <v>121</v>
      </c>
      <c r="E6" s="31"/>
      <c r="F6" s="31"/>
      <c r="G6" s="31">
        <v>160000</v>
      </c>
      <c r="H6" s="31">
        <f>E6-F6+G6+I6</f>
        <v>160000</v>
      </c>
      <c r="I6" s="35"/>
      <c r="J6" s="67">
        <v>43082</v>
      </c>
      <c r="K6" s="68">
        <v>43113</v>
      </c>
    </row>
    <row r="7" spans="1:11" ht="15">
      <c r="A7" s="84"/>
      <c r="B7" s="86"/>
      <c r="C7" s="40" t="s">
        <v>56</v>
      </c>
      <c r="D7" s="42"/>
      <c r="E7" s="34">
        <f>SUM(E4:E6)</f>
        <v>15016114.8</v>
      </c>
      <c r="F7" s="34">
        <f>SUM(F4:F6)</f>
        <v>15016114.8</v>
      </c>
      <c r="G7" s="34">
        <f>SUM(G4:G6)</f>
        <v>160000</v>
      </c>
      <c r="H7" s="34">
        <f>SUM(H4:H6)</f>
        <v>160000</v>
      </c>
      <c r="I7" s="82"/>
      <c r="J7" s="82"/>
      <c r="K7" s="82"/>
    </row>
    <row r="8" spans="1:11" ht="16.5" customHeight="1">
      <c r="A8" s="90">
        <v>2</v>
      </c>
      <c r="B8" s="87" t="s">
        <v>39</v>
      </c>
      <c r="C8" s="35" t="s">
        <v>94</v>
      </c>
      <c r="D8" s="62" t="s">
        <v>67</v>
      </c>
      <c r="E8" s="31">
        <v>2000000</v>
      </c>
      <c r="F8" s="31">
        <v>600000</v>
      </c>
      <c r="G8" s="31"/>
      <c r="H8" s="31">
        <f>E8-F8+G8+I8</f>
        <v>1400000</v>
      </c>
      <c r="I8" s="35"/>
      <c r="J8" s="30"/>
      <c r="K8" s="73" t="s">
        <v>80</v>
      </c>
    </row>
    <row r="9" spans="1:11" ht="14.25" customHeight="1">
      <c r="A9" s="91"/>
      <c r="B9" s="88"/>
      <c r="C9" s="35" t="s">
        <v>94</v>
      </c>
      <c r="D9" s="62" t="s">
        <v>68</v>
      </c>
      <c r="E9" s="31">
        <v>2800000</v>
      </c>
      <c r="F9" s="31">
        <v>600000</v>
      </c>
      <c r="G9" s="31"/>
      <c r="H9" s="31">
        <f aca="true" t="shared" si="0" ref="H9:H16">E9-F9+G9+I9</f>
        <v>2200000</v>
      </c>
      <c r="I9" s="35"/>
      <c r="J9" s="30"/>
      <c r="K9" s="30" t="s">
        <v>81</v>
      </c>
    </row>
    <row r="10" spans="1:11" ht="12.75" customHeight="1">
      <c r="A10" s="91"/>
      <c r="B10" s="88"/>
      <c r="C10" s="35" t="s">
        <v>94</v>
      </c>
      <c r="D10" s="62" t="s">
        <v>69</v>
      </c>
      <c r="E10" s="31">
        <v>600000</v>
      </c>
      <c r="F10" s="31">
        <v>600000</v>
      </c>
      <c r="G10" s="31"/>
      <c r="H10" s="31">
        <f t="shared" si="0"/>
        <v>0</v>
      </c>
      <c r="I10" s="35"/>
      <c r="J10" s="30"/>
      <c r="K10" s="30" t="s">
        <v>81</v>
      </c>
    </row>
    <row r="11" spans="1:11" ht="15.75" customHeight="1">
      <c r="A11" s="91"/>
      <c r="B11" s="88"/>
      <c r="C11" s="35" t="s">
        <v>95</v>
      </c>
      <c r="D11" s="61" t="s">
        <v>76</v>
      </c>
      <c r="E11" s="31">
        <v>65865937.87</v>
      </c>
      <c r="F11" s="31">
        <v>3352633.91</v>
      </c>
      <c r="G11" s="31">
        <v>7477878.19</v>
      </c>
      <c r="H11" s="31">
        <f t="shared" si="0"/>
        <v>69991182.14999999</v>
      </c>
      <c r="I11" s="35"/>
      <c r="J11" s="30"/>
      <c r="K11" s="30"/>
    </row>
    <row r="12" spans="1:11" ht="15.75" customHeight="1">
      <c r="A12" s="91"/>
      <c r="B12" s="88"/>
      <c r="C12" s="35" t="s">
        <v>96</v>
      </c>
      <c r="D12" s="62" t="s">
        <v>82</v>
      </c>
      <c r="E12" s="31">
        <v>2323144.83</v>
      </c>
      <c r="F12" s="35">
        <v>0</v>
      </c>
      <c r="G12" s="31">
        <v>3368090.7</v>
      </c>
      <c r="H12" s="31">
        <f t="shared" si="0"/>
        <v>5691235.53</v>
      </c>
      <c r="I12" s="35"/>
      <c r="J12" s="30"/>
      <c r="K12" s="30"/>
    </row>
    <row r="13" spans="1:11" ht="15.75" customHeight="1">
      <c r="A13" s="91"/>
      <c r="B13" s="88"/>
      <c r="C13" s="35" t="s">
        <v>107</v>
      </c>
      <c r="D13" s="62" t="s">
        <v>116</v>
      </c>
      <c r="E13" s="31">
        <v>12949308.87</v>
      </c>
      <c r="F13" s="35">
        <v>7318756.42</v>
      </c>
      <c r="G13" s="31">
        <v>0</v>
      </c>
      <c r="H13" s="31">
        <f t="shared" si="0"/>
        <v>5517292.539999999</v>
      </c>
      <c r="I13" s="35">
        <v>-113259.91</v>
      </c>
      <c r="J13" s="30" t="s">
        <v>105</v>
      </c>
      <c r="K13" s="30" t="s">
        <v>106</v>
      </c>
    </row>
    <row r="14" spans="1:11" ht="15.75" customHeight="1">
      <c r="A14" s="91"/>
      <c r="B14" s="88"/>
      <c r="C14" s="35" t="s">
        <v>119</v>
      </c>
      <c r="D14" s="62" t="s">
        <v>117</v>
      </c>
      <c r="E14" s="31">
        <v>95457000</v>
      </c>
      <c r="F14" s="35">
        <v>0</v>
      </c>
      <c r="G14" s="31">
        <v>78400000</v>
      </c>
      <c r="H14" s="31">
        <f t="shared" si="0"/>
        <v>173857000</v>
      </c>
      <c r="I14" s="35"/>
      <c r="J14" s="30" t="s">
        <v>108</v>
      </c>
      <c r="K14" s="30" t="s">
        <v>109</v>
      </c>
    </row>
    <row r="15" spans="1:11" ht="15">
      <c r="A15" s="91"/>
      <c r="B15" s="88"/>
      <c r="C15" s="35" t="s">
        <v>118</v>
      </c>
      <c r="D15" s="31"/>
      <c r="E15" s="31">
        <v>72200</v>
      </c>
      <c r="F15" s="60">
        <v>27224</v>
      </c>
      <c r="G15" s="31">
        <v>2164</v>
      </c>
      <c r="H15" s="31">
        <f t="shared" si="0"/>
        <v>47140</v>
      </c>
      <c r="I15" s="35"/>
      <c r="J15" s="30"/>
      <c r="K15" s="30"/>
    </row>
    <row r="16" spans="1:11" ht="30">
      <c r="A16" s="91"/>
      <c r="B16" s="88"/>
      <c r="C16" s="35" t="s">
        <v>138</v>
      </c>
      <c r="D16" s="31"/>
      <c r="E16" s="31">
        <v>32476.95</v>
      </c>
      <c r="F16" s="60">
        <v>12507.95</v>
      </c>
      <c r="G16" s="31">
        <v>0</v>
      </c>
      <c r="H16" s="31">
        <f t="shared" si="0"/>
        <v>19969</v>
      </c>
      <c r="I16" s="35"/>
      <c r="J16" s="30"/>
      <c r="K16" s="30"/>
    </row>
    <row r="17" spans="1:11" ht="30">
      <c r="A17" s="91"/>
      <c r="B17" s="88"/>
      <c r="C17" s="35" t="s">
        <v>122</v>
      </c>
      <c r="D17" s="62" t="s">
        <v>124</v>
      </c>
      <c r="E17" s="31">
        <v>1302111</v>
      </c>
      <c r="F17" s="60">
        <v>314932</v>
      </c>
      <c r="G17" s="31"/>
      <c r="H17" s="31">
        <v>977485</v>
      </c>
      <c r="I17" s="31">
        <v>-9694</v>
      </c>
      <c r="J17" s="30" t="s">
        <v>126</v>
      </c>
      <c r="K17" s="30" t="s">
        <v>127</v>
      </c>
    </row>
    <row r="18" spans="1:11" ht="30">
      <c r="A18" s="91"/>
      <c r="B18" s="88"/>
      <c r="C18" s="35" t="s">
        <v>123</v>
      </c>
      <c r="D18" s="62" t="s">
        <v>125</v>
      </c>
      <c r="E18" s="31">
        <v>1155799</v>
      </c>
      <c r="F18" s="60">
        <v>224344</v>
      </c>
      <c r="G18" s="31"/>
      <c r="H18" s="31">
        <v>923006</v>
      </c>
      <c r="I18" s="31">
        <v>-8449</v>
      </c>
      <c r="J18" s="30" t="s">
        <v>128</v>
      </c>
      <c r="K18" s="30" t="s">
        <v>129</v>
      </c>
    </row>
    <row r="19" spans="1:11" ht="15.75" customHeight="1">
      <c r="A19" s="92"/>
      <c r="B19" s="89"/>
      <c r="C19" s="40" t="s">
        <v>56</v>
      </c>
      <c r="D19" s="9"/>
      <c r="E19" s="34">
        <f>SUM(E8:E18)</f>
        <v>184557978.51999998</v>
      </c>
      <c r="F19" s="34">
        <f>SUM(F8:F18)</f>
        <v>13050398.28</v>
      </c>
      <c r="G19" s="34">
        <f>SUM(G8:G18)</f>
        <v>89248132.89</v>
      </c>
      <c r="H19" s="34">
        <f>SUM(H8:H18)</f>
        <v>260624310.22</v>
      </c>
      <c r="I19" s="43"/>
      <c r="J19" s="43"/>
      <c r="K19" s="43"/>
    </row>
    <row r="20" spans="1:11" ht="15">
      <c r="A20" s="84" t="s">
        <v>59</v>
      </c>
      <c r="B20" s="84"/>
      <c r="C20" s="84"/>
      <c r="D20" s="5"/>
      <c r="E20" s="34">
        <f>SUM(E19,E7)</f>
        <v>199574093.32</v>
      </c>
      <c r="F20" s="34">
        <f>SUM(F19,F7)</f>
        <v>28066513.08</v>
      </c>
      <c r="G20" s="34">
        <f>SUM(G19,G7)</f>
        <v>89408132.89</v>
      </c>
      <c r="H20" s="34">
        <f>SUM(H19,H7)</f>
        <v>260784310.22</v>
      </c>
      <c r="I20" s="43"/>
      <c r="J20" s="43"/>
      <c r="K20" s="43"/>
    </row>
    <row r="21" spans="1:11" ht="15">
      <c r="A21" s="84">
        <v>3</v>
      </c>
      <c r="B21" s="79" t="s">
        <v>40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5">
      <c r="A22" s="84"/>
      <c r="B22" s="79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5">
      <c r="A23" s="84"/>
      <c r="B23" s="79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5">
      <c r="A24" s="84"/>
      <c r="B24" s="79"/>
      <c r="C24" s="40" t="s">
        <v>56</v>
      </c>
      <c r="D24" s="9"/>
      <c r="E24" s="34">
        <v>0</v>
      </c>
      <c r="F24" s="34">
        <v>0</v>
      </c>
      <c r="G24" s="34">
        <v>0</v>
      </c>
      <c r="H24" s="34">
        <v>0</v>
      </c>
      <c r="I24" s="82"/>
      <c r="J24" s="82"/>
      <c r="K24" s="82"/>
    </row>
    <row r="25" spans="1:11" ht="15">
      <c r="A25" s="84">
        <v>4</v>
      </c>
      <c r="B25" s="79" t="s">
        <v>41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5">
      <c r="A26" s="84"/>
      <c r="B26" s="79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5">
      <c r="A27" s="84"/>
      <c r="B27" s="79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5">
      <c r="A28" s="84"/>
      <c r="B28" s="79"/>
      <c r="C28" s="40" t="s">
        <v>56</v>
      </c>
      <c r="D28" s="9"/>
      <c r="E28" s="34">
        <v>0</v>
      </c>
      <c r="F28" s="34">
        <v>0</v>
      </c>
      <c r="G28" s="34">
        <v>0</v>
      </c>
      <c r="H28" s="34">
        <v>0</v>
      </c>
      <c r="I28" s="82"/>
      <c r="J28" s="82"/>
      <c r="K28" s="82"/>
    </row>
    <row r="29" spans="1:11" ht="15">
      <c r="A29" s="83" t="s">
        <v>57</v>
      </c>
      <c r="B29" s="83"/>
      <c r="C29" s="83"/>
      <c r="D29" s="5"/>
      <c r="E29" s="34">
        <v>0</v>
      </c>
      <c r="F29" s="34">
        <v>0</v>
      </c>
      <c r="G29" s="34">
        <v>0</v>
      </c>
      <c r="H29" s="34">
        <v>0</v>
      </c>
      <c r="I29" s="82"/>
      <c r="J29" s="82"/>
      <c r="K29" s="82"/>
    </row>
    <row r="30" spans="1:11" ht="15">
      <c r="A30" s="83" t="s">
        <v>58</v>
      </c>
      <c r="B30" s="83"/>
      <c r="C30" s="83"/>
      <c r="D30" s="5"/>
      <c r="E30" s="34">
        <f>SUM(E20,E24,E29)</f>
        <v>199574093.32</v>
      </c>
      <c r="F30" s="34">
        <f>SUM(F20,F24,F29)</f>
        <v>28066513.08</v>
      </c>
      <c r="G30" s="34">
        <f>SUM(G20,G24,G29)</f>
        <v>89408132.89</v>
      </c>
      <c r="H30" s="34">
        <f>SUM(H20,H24,H29)</f>
        <v>260784310.22</v>
      </c>
      <c r="I30" s="82"/>
      <c r="J30" s="82"/>
      <c r="K30" s="82"/>
    </row>
    <row r="31" spans="5:8" ht="15">
      <c r="E31" s="36"/>
      <c r="H31" s="36"/>
    </row>
  </sheetData>
  <sheetProtection/>
  <mergeCells count="15">
    <mergeCell ref="A30:C30"/>
    <mergeCell ref="I7:K7"/>
    <mergeCell ref="I24:K24"/>
    <mergeCell ref="I28:K30"/>
    <mergeCell ref="A4:A7"/>
    <mergeCell ref="A21:A24"/>
    <mergeCell ref="A25:A28"/>
    <mergeCell ref="A20:C20"/>
    <mergeCell ref="B25:B28"/>
    <mergeCell ref="B1:K1"/>
    <mergeCell ref="B4:B7"/>
    <mergeCell ref="B21:B24"/>
    <mergeCell ref="A29:C29"/>
    <mergeCell ref="B8:B19"/>
    <mergeCell ref="A8:A19"/>
  </mergeCells>
  <conditionalFormatting sqref="E24:H24 E28:H30 E20:H20 E7:H7">
    <cfRule type="cellIs" priority="2" dxfId="0" operator="lessThan" stopIfTrue="1">
      <formula>0</formula>
    </cfRule>
  </conditionalFormatting>
  <conditionalFormatting sqref="E19:H19">
    <cfRule type="cellIs" priority="1" dxfId="0" operator="less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5.7109375" style="4" customWidth="1"/>
    <col min="2" max="2" width="15.7109375" style="4" customWidth="1"/>
    <col min="3" max="3" width="47.8515625" style="4" bestFit="1" customWidth="1"/>
    <col min="4" max="4" width="32.00390625" style="4" customWidth="1"/>
    <col min="5" max="6" width="17.7109375" style="4" customWidth="1"/>
    <col min="7" max="16384" width="9.140625" style="4" customWidth="1"/>
  </cols>
  <sheetData>
    <row r="1" spans="2:6" ht="15.75">
      <c r="B1" s="80" t="s">
        <v>42</v>
      </c>
      <c r="C1" s="80"/>
      <c r="D1" s="80"/>
      <c r="E1" s="80"/>
      <c r="F1" s="80"/>
    </row>
    <row r="3" spans="1:6" ht="47.25">
      <c r="A3" s="9" t="s">
        <v>63</v>
      </c>
      <c r="B3" s="10" t="s">
        <v>55</v>
      </c>
      <c r="C3" s="10" t="s">
        <v>0</v>
      </c>
      <c r="D3" s="10" t="s">
        <v>17</v>
      </c>
      <c r="E3" s="10" t="s">
        <v>18</v>
      </c>
      <c r="F3" s="10" t="s">
        <v>19</v>
      </c>
    </row>
    <row r="4" spans="1:6" ht="16.5" customHeight="1">
      <c r="A4" s="96">
        <v>1</v>
      </c>
      <c r="B4" s="97" t="s">
        <v>43</v>
      </c>
      <c r="C4" s="11"/>
      <c r="D4" s="11"/>
      <c r="E4" s="11"/>
      <c r="F4" s="11"/>
    </row>
    <row r="5" spans="1:6" ht="15.75">
      <c r="A5" s="96"/>
      <c r="B5" s="97"/>
      <c r="C5" s="12"/>
      <c r="D5" s="12"/>
      <c r="E5" s="12"/>
      <c r="F5" s="12"/>
    </row>
    <row r="6" spans="1:6" ht="15.75">
      <c r="A6" s="96"/>
      <c r="B6" s="97"/>
      <c r="C6" s="13"/>
      <c r="D6" s="13"/>
      <c r="E6" s="13"/>
      <c r="F6" s="13"/>
    </row>
    <row r="7" spans="1:6" ht="15.75">
      <c r="A7" s="96"/>
      <c r="B7" s="97"/>
      <c r="C7" s="93" t="s">
        <v>56</v>
      </c>
      <c r="D7" s="95"/>
      <c r="E7" s="14">
        <v>0</v>
      </c>
      <c r="F7" s="14">
        <v>0</v>
      </c>
    </row>
    <row r="8" spans="1:6" ht="16.5" customHeight="1">
      <c r="A8" s="99">
        <v>2</v>
      </c>
      <c r="B8" s="98" t="s">
        <v>44</v>
      </c>
      <c r="C8" s="15" t="s">
        <v>97</v>
      </c>
      <c r="D8" s="16" t="s">
        <v>70</v>
      </c>
      <c r="E8" s="17">
        <v>2000000</v>
      </c>
      <c r="F8" s="17">
        <v>1400000</v>
      </c>
    </row>
    <row r="9" spans="1:6" ht="15.75">
      <c r="A9" s="99"/>
      <c r="B9" s="98"/>
      <c r="C9" s="15" t="s">
        <v>98</v>
      </c>
      <c r="D9" s="16" t="s">
        <v>70</v>
      </c>
      <c r="E9" s="17">
        <v>2800000</v>
      </c>
      <c r="F9" s="17">
        <v>2200000</v>
      </c>
    </row>
    <row r="10" spans="1:6" ht="15.75">
      <c r="A10" s="99"/>
      <c r="B10" s="98"/>
      <c r="C10" s="15" t="s">
        <v>97</v>
      </c>
      <c r="D10" s="16" t="s">
        <v>70</v>
      </c>
      <c r="E10" s="17">
        <v>600000</v>
      </c>
      <c r="F10" s="17">
        <v>0</v>
      </c>
    </row>
    <row r="11" spans="1:6" ht="15.75">
      <c r="A11" s="99"/>
      <c r="B11" s="98"/>
      <c r="C11" s="18" t="s">
        <v>99</v>
      </c>
      <c r="D11" s="16" t="s">
        <v>70</v>
      </c>
      <c r="E11" s="17">
        <v>65865937.87</v>
      </c>
      <c r="F11" s="17">
        <v>69991182.15</v>
      </c>
    </row>
    <row r="12" spans="1:6" ht="15.75">
      <c r="A12" s="99"/>
      <c r="B12" s="98"/>
      <c r="C12" s="25" t="s">
        <v>84</v>
      </c>
      <c r="D12" s="17" t="s">
        <v>71</v>
      </c>
      <c r="E12" s="17">
        <v>15000000</v>
      </c>
      <c r="F12" s="17">
        <v>0</v>
      </c>
    </row>
    <row r="13" spans="1:6" ht="15.75">
      <c r="A13" s="99"/>
      <c r="B13" s="98"/>
      <c r="C13" s="17" t="s">
        <v>100</v>
      </c>
      <c r="D13" s="17" t="s">
        <v>71</v>
      </c>
      <c r="E13" s="19">
        <v>2323144.83</v>
      </c>
      <c r="F13" s="19">
        <v>5691235.53</v>
      </c>
    </row>
    <row r="14" spans="1:6" ht="26.25">
      <c r="A14" s="99"/>
      <c r="B14" s="98"/>
      <c r="C14" s="75" t="s">
        <v>138</v>
      </c>
      <c r="D14" s="17" t="s">
        <v>101</v>
      </c>
      <c r="E14" s="19">
        <v>32476.95</v>
      </c>
      <c r="F14" s="19">
        <v>19969</v>
      </c>
    </row>
    <row r="15" spans="1:6" ht="26.25">
      <c r="A15" s="99"/>
      <c r="B15" s="98"/>
      <c r="C15" s="17" t="s">
        <v>120</v>
      </c>
      <c r="D15" s="75" t="s">
        <v>71</v>
      </c>
      <c r="E15" s="19">
        <v>0</v>
      </c>
      <c r="F15" s="19">
        <v>160000</v>
      </c>
    </row>
    <row r="16" spans="1:6" ht="26.25">
      <c r="A16" s="99"/>
      <c r="B16" s="98"/>
      <c r="C16" s="17" t="s">
        <v>122</v>
      </c>
      <c r="D16" s="16" t="s">
        <v>70</v>
      </c>
      <c r="E16" s="19">
        <v>1302111</v>
      </c>
      <c r="F16" s="19">
        <v>977485</v>
      </c>
    </row>
    <row r="17" spans="1:6" ht="26.25">
      <c r="A17" s="99"/>
      <c r="B17" s="98"/>
      <c r="C17" s="17" t="s">
        <v>123</v>
      </c>
      <c r="D17" s="16" t="s">
        <v>70</v>
      </c>
      <c r="E17" s="19">
        <v>1155799</v>
      </c>
      <c r="F17" s="19">
        <v>923006</v>
      </c>
    </row>
    <row r="18" spans="1:6" ht="15.75">
      <c r="A18" s="99"/>
      <c r="B18" s="98"/>
      <c r="C18" s="17" t="s">
        <v>107</v>
      </c>
      <c r="D18" s="16" t="s">
        <v>70</v>
      </c>
      <c r="E18" s="19">
        <v>12949308.87</v>
      </c>
      <c r="F18" s="19">
        <v>5517292.539999999</v>
      </c>
    </row>
    <row r="19" spans="1:6" ht="15.75">
      <c r="A19" s="99"/>
      <c r="B19" s="98"/>
      <c r="C19" s="17" t="s">
        <v>119</v>
      </c>
      <c r="D19" s="16" t="s">
        <v>70</v>
      </c>
      <c r="E19" s="19">
        <v>95457000</v>
      </c>
      <c r="F19" s="19">
        <v>173857000</v>
      </c>
    </row>
    <row r="20" spans="1:6" ht="15.75">
      <c r="A20" s="99"/>
      <c r="B20" s="98"/>
      <c r="C20" s="35" t="s">
        <v>118</v>
      </c>
      <c r="D20" s="75" t="s">
        <v>71</v>
      </c>
      <c r="E20" s="19">
        <v>72200</v>
      </c>
      <c r="F20" s="19">
        <v>47140</v>
      </c>
    </row>
    <row r="21" spans="1:6" ht="26.25">
      <c r="A21" s="99"/>
      <c r="B21" s="98"/>
      <c r="C21" s="17" t="s">
        <v>113</v>
      </c>
      <c r="D21" s="75" t="s">
        <v>71</v>
      </c>
      <c r="E21" s="19">
        <v>16114.8</v>
      </c>
      <c r="F21" s="19">
        <v>0</v>
      </c>
    </row>
    <row r="22" spans="1:6" ht="15.75">
      <c r="A22" s="99"/>
      <c r="B22" s="98"/>
      <c r="C22" s="17"/>
      <c r="D22" s="75"/>
      <c r="E22" s="19"/>
      <c r="F22" s="19"/>
    </row>
    <row r="23" spans="1:6" ht="15.75">
      <c r="A23" s="99"/>
      <c r="B23" s="98"/>
      <c r="C23" s="17"/>
      <c r="D23" s="75"/>
      <c r="E23" s="19"/>
      <c r="F23" s="19"/>
    </row>
    <row r="24" spans="1:6" ht="15.75">
      <c r="A24" s="99"/>
      <c r="B24" s="98"/>
      <c r="C24" s="17"/>
      <c r="D24" s="75"/>
      <c r="E24" s="19"/>
      <c r="F24" s="19"/>
    </row>
    <row r="25" spans="1:6" ht="15.75">
      <c r="A25" s="99"/>
      <c r="B25" s="98"/>
      <c r="C25" s="17"/>
      <c r="D25" s="17"/>
      <c r="E25" s="19"/>
      <c r="F25" s="19"/>
    </row>
    <row r="26" spans="1:6" ht="15.75">
      <c r="A26" s="20"/>
      <c r="B26" s="21"/>
      <c r="C26" s="22"/>
      <c r="D26" s="23" t="s">
        <v>78</v>
      </c>
      <c r="E26" s="24">
        <f>SUM(E8:E25)</f>
        <v>199574093.32000002</v>
      </c>
      <c r="F26" s="24">
        <f>SUM(F8:F25)</f>
        <v>260784310.22</v>
      </c>
    </row>
    <row r="27" spans="1:6" ht="15.75">
      <c r="A27" s="93" t="s">
        <v>59</v>
      </c>
      <c r="B27" s="94"/>
      <c r="C27" s="94"/>
      <c r="D27" s="95"/>
      <c r="E27" s="74">
        <f>E26+E7</f>
        <v>199574093.32000002</v>
      </c>
      <c r="F27" s="74">
        <f>F26+F7</f>
        <v>260784310.22</v>
      </c>
    </row>
  </sheetData>
  <sheetProtection/>
  <mergeCells count="7">
    <mergeCell ref="A27:D27"/>
    <mergeCell ref="A4:A7"/>
    <mergeCell ref="B1:F1"/>
    <mergeCell ref="B4:B7"/>
    <mergeCell ref="C7:D7"/>
    <mergeCell ref="B8:B25"/>
    <mergeCell ref="A8:A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19" sqref="E19"/>
    </sheetView>
  </sheetViews>
  <sheetFormatPr defaultColWidth="13.28125" defaultRowHeight="34.5" customHeight="1"/>
  <cols>
    <col min="1" max="1" width="13.28125" style="44" customWidth="1"/>
    <col min="2" max="2" width="15.7109375" style="44" customWidth="1"/>
    <col min="3" max="3" width="13.28125" style="44" customWidth="1"/>
    <col min="4" max="4" width="13.57421875" style="44" customWidth="1"/>
    <col min="5" max="5" width="15.57421875" style="44" customWidth="1"/>
    <col min="6" max="6" width="15.00390625" style="44" customWidth="1"/>
    <col min="7" max="7" width="17.28125" style="44" customWidth="1"/>
    <col min="8" max="8" width="17.140625" style="44" customWidth="1"/>
    <col min="9" max="16384" width="13.28125" style="44" customWidth="1"/>
  </cols>
  <sheetData>
    <row r="1" spans="2:8" ht="18" customHeight="1">
      <c r="B1" s="108" t="s">
        <v>75</v>
      </c>
      <c r="C1" s="108"/>
      <c r="D1" s="108"/>
      <c r="E1" s="108"/>
      <c r="F1" s="108"/>
      <c r="G1" s="108"/>
      <c r="H1" s="108"/>
    </row>
    <row r="2" ht="18.75" customHeight="1"/>
    <row r="3" spans="1:8" s="47" customFormat="1" ht="43.5" customHeight="1">
      <c r="A3" s="45" t="s">
        <v>63</v>
      </c>
      <c r="B3" s="46" t="s">
        <v>20</v>
      </c>
      <c r="C3" s="109" t="s">
        <v>17</v>
      </c>
      <c r="D3" s="110"/>
      <c r="E3" s="46" t="s">
        <v>18</v>
      </c>
      <c r="F3" s="46" t="s">
        <v>21</v>
      </c>
      <c r="G3" s="46" t="s">
        <v>22</v>
      </c>
      <c r="H3" s="46" t="s">
        <v>19</v>
      </c>
    </row>
    <row r="4" spans="1:8" ht="14.25" customHeight="1">
      <c r="A4" s="6">
        <v>1</v>
      </c>
      <c r="B4" s="6">
        <v>2</v>
      </c>
      <c r="C4" s="111">
        <v>3</v>
      </c>
      <c r="D4" s="112"/>
      <c r="E4" s="6">
        <v>4</v>
      </c>
      <c r="F4" s="6">
        <v>5</v>
      </c>
      <c r="G4" s="6">
        <v>6</v>
      </c>
      <c r="H4" s="6" t="s">
        <v>47</v>
      </c>
    </row>
    <row r="5" spans="1:8" ht="18.75" customHeight="1">
      <c r="A5" s="105">
        <v>1</v>
      </c>
      <c r="B5" s="102" t="s">
        <v>46</v>
      </c>
      <c r="C5" s="48" t="s">
        <v>49</v>
      </c>
      <c r="D5" s="49" t="s">
        <v>53</v>
      </c>
      <c r="E5" s="50">
        <v>0</v>
      </c>
      <c r="F5" s="50">
        <f>4777710.83+35214+4355+83941</f>
        <v>4901220.83</v>
      </c>
      <c r="G5" s="50">
        <f>4777710.83+35214+4355+83941</f>
        <v>4901220.83</v>
      </c>
      <c r="H5" s="50">
        <v>0</v>
      </c>
    </row>
    <row r="6" spans="1:8" ht="16.5" customHeight="1">
      <c r="A6" s="106"/>
      <c r="B6" s="102"/>
      <c r="C6" s="51" t="s">
        <v>48</v>
      </c>
      <c r="D6" s="52" t="s">
        <v>54</v>
      </c>
      <c r="E6" s="52"/>
      <c r="F6" s="52"/>
      <c r="G6" s="52"/>
      <c r="H6" s="52"/>
    </row>
    <row r="7" spans="1:8" ht="23.25" customHeight="1">
      <c r="A7" s="107"/>
      <c r="B7" s="102"/>
      <c r="C7" s="103" t="s">
        <v>60</v>
      </c>
      <c r="D7" s="104"/>
      <c r="E7" s="53">
        <v>0</v>
      </c>
      <c r="F7" s="53">
        <v>0</v>
      </c>
      <c r="G7" s="53">
        <v>0</v>
      </c>
      <c r="H7" s="53">
        <f>SUM(E7:G7)</f>
        <v>0</v>
      </c>
    </row>
    <row r="8" spans="1:8" ht="18" customHeight="1">
      <c r="A8" s="105">
        <v>2</v>
      </c>
      <c r="B8" s="102" t="s">
        <v>52</v>
      </c>
      <c r="C8" s="48" t="s">
        <v>50</v>
      </c>
      <c r="D8" s="49" t="s">
        <v>53</v>
      </c>
      <c r="E8" s="50">
        <v>5031705.82</v>
      </c>
      <c r="F8" s="50">
        <f>1909535.17+749.38</f>
        <v>1910284.5499999998</v>
      </c>
      <c r="G8" s="50">
        <v>1986946.46</v>
      </c>
      <c r="H8" s="50">
        <f>SUM(E8,F8-G8)</f>
        <v>4955043.91</v>
      </c>
    </row>
    <row r="9" spans="1:8" ht="16.5" customHeight="1">
      <c r="A9" s="106"/>
      <c r="B9" s="102"/>
      <c r="C9" s="51" t="s">
        <v>51</v>
      </c>
      <c r="D9" s="52" t="s">
        <v>54</v>
      </c>
      <c r="E9" s="52"/>
      <c r="F9" s="52"/>
      <c r="G9" s="52"/>
      <c r="H9" s="52"/>
    </row>
    <row r="10" spans="1:8" ht="21.75" customHeight="1">
      <c r="A10" s="107"/>
      <c r="B10" s="102"/>
      <c r="C10" s="103" t="s">
        <v>62</v>
      </c>
      <c r="D10" s="104"/>
      <c r="E10" s="53">
        <f>SUM(E8)</f>
        <v>5031705.82</v>
      </c>
      <c r="F10" s="53">
        <f>SUM(F8)</f>
        <v>1910284.5499999998</v>
      </c>
      <c r="G10" s="53">
        <f>SUM(G8)</f>
        <v>1986946.46</v>
      </c>
      <c r="H10" s="53">
        <f>SUM(H8)</f>
        <v>4955043.91</v>
      </c>
    </row>
    <row r="11" spans="1:8" ht="8.25" customHeight="1">
      <c r="A11" s="54"/>
      <c r="B11" s="55"/>
      <c r="C11" s="56"/>
      <c r="D11" s="56"/>
      <c r="E11" s="57"/>
      <c r="F11" s="57"/>
      <c r="G11" s="57"/>
      <c r="H11" s="57"/>
    </row>
    <row r="12" spans="1:8" ht="7.5" customHeight="1">
      <c r="A12" s="54"/>
      <c r="B12" s="55"/>
      <c r="C12" s="56"/>
      <c r="D12" s="56"/>
      <c r="E12" s="57"/>
      <c r="F12" s="57"/>
      <c r="G12" s="57"/>
      <c r="H12" s="57"/>
    </row>
    <row r="13" spans="1:8" ht="9" customHeight="1">
      <c r="A13" s="54"/>
      <c r="B13" s="55"/>
      <c r="C13" s="56"/>
      <c r="D13" s="56"/>
      <c r="E13" s="57"/>
      <c r="F13" s="57"/>
      <c r="G13" s="57"/>
      <c r="H13" s="57"/>
    </row>
    <row r="14" spans="1:8" ht="9" customHeight="1">
      <c r="A14" s="54"/>
      <c r="B14" s="55"/>
      <c r="C14" s="56"/>
      <c r="D14" s="56"/>
      <c r="E14" s="57"/>
      <c r="F14" s="57"/>
      <c r="G14" s="57"/>
      <c r="H14" s="57"/>
    </row>
    <row r="15" spans="1:8" ht="8.25" customHeight="1">
      <c r="A15" s="54"/>
      <c r="B15" s="55"/>
      <c r="C15" s="56"/>
      <c r="D15" s="56"/>
      <c r="E15" s="57"/>
      <c r="F15" s="57"/>
      <c r="G15" s="57"/>
      <c r="H15" s="57"/>
    </row>
    <row r="16" spans="1:8" ht="9" customHeight="1">
      <c r="A16" s="54"/>
      <c r="B16" s="55"/>
      <c r="C16" s="56"/>
      <c r="D16" s="56"/>
      <c r="E16" s="57"/>
      <c r="F16" s="57"/>
      <c r="G16" s="57"/>
      <c r="H16" s="57"/>
    </row>
    <row r="17" ht="12" customHeight="1"/>
    <row r="18" spans="4:5" ht="16.5" customHeight="1">
      <c r="D18" s="7" t="s">
        <v>29</v>
      </c>
      <c r="E18" s="58" t="s">
        <v>139</v>
      </c>
    </row>
    <row r="19" ht="16.5" customHeight="1">
      <c r="H19" s="8" t="s">
        <v>32</v>
      </c>
    </row>
    <row r="20" spans="4:8" ht="18" customHeight="1">
      <c r="D20" s="7" t="s">
        <v>28</v>
      </c>
      <c r="E20" s="100" t="s">
        <v>72</v>
      </c>
      <c r="F20" s="101"/>
      <c r="H20" s="8" t="s">
        <v>30</v>
      </c>
    </row>
    <row r="21" ht="17.25" customHeight="1"/>
    <row r="22" spans="4:6" ht="15" customHeight="1">
      <c r="D22" s="7" t="s">
        <v>27</v>
      </c>
      <c r="E22" s="100" t="s">
        <v>73</v>
      </c>
      <c r="F22" s="101"/>
    </row>
    <row r="23" spans="1:8" ht="17.25" customHeight="1">
      <c r="A23" s="26"/>
      <c r="H23" s="44" t="s">
        <v>61</v>
      </c>
    </row>
    <row r="24" spans="4:8" ht="20.25" customHeight="1">
      <c r="D24" s="7" t="s">
        <v>33</v>
      </c>
      <c r="E24" s="100" t="s">
        <v>74</v>
      </c>
      <c r="F24" s="101"/>
      <c r="H24" s="8" t="s">
        <v>31</v>
      </c>
    </row>
  </sheetData>
  <sheetProtection/>
  <mergeCells count="12">
    <mergeCell ref="A5:A7"/>
    <mergeCell ref="A8:A10"/>
    <mergeCell ref="B1:H1"/>
    <mergeCell ref="C3:D3"/>
    <mergeCell ref="C4:D4"/>
    <mergeCell ref="E24:F24"/>
    <mergeCell ref="E22:F22"/>
    <mergeCell ref="B5:B7"/>
    <mergeCell ref="B8:B10"/>
    <mergeCell ref="E20:F20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Barbara Škreblin Borovčak</cp:lastModifiedBy>
  <cp:lastPrinted>2018-02-27T08:00:26Z</cp:lastPrinted>
  <dcterms:created xsi:type="dcterms:W3CDTF">2011-02-04T12:34:12Z</dcterms:created>
  <dcterms:modified xsi:type="dcterms:W3CDTF">2018-02-27T08:01:05Z</dcterms:modified>
  <cp:category/>
  <cp:version/>
  <cp:contentType/>
  <cp:contentStatus/>
</cp:coreProperties>
</file>